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3040" windowHeight="8940" tabRatio="824" activeTab="3"/>
  </bookViews>
  <sheets>
    <sheet name="PROPUESTA TECNICA" sheetId="1" r:id="rId1"/>
    <sheet name="PROYECCION" sheetId="2" r:id="rId2"/>
    <sheet name="REQUERIMIENTOS" sheetId="4" r:id="rId3"/>
    <sheet name="PROGRAMA" sheetId="5" r:id="rId4"/>
  </sheets>
  <definedNames>
    <definedName name="_xlnm.Print_Titles" localSheetId="1">PROYECCION!$1:$3</definedName>
  </definedNames>
  <calcPr calcId="145621"/>
</workbook>
</file>

<file path=xl/calcChain.xml><?xml version="1.0" encoding="utf-8"?>
<calcChain xmlns="http://schemas.openxmlformats.org/spreadsheetml/2006/main">
  <c r="G9" i="1" l="1"/>
  <c r="O7" i="2"/>
  <c r="M33" i="2" l="1"/>
  <c r="C39" i="2"/>
  <c r="L29" i="2"/>
  <c r="K29" i="2"/>
  <c r="J29" i="2"/>
  <c r="I29" i="2"/>
  <c r="H29" i="2"/>
  <c r="F29" i="2"/>
  <c r="E29" i="2"/>
  <c r="D29" i="2"/>
  <c r="C29" i="2"/>
  <c r="M12" i="2"/>
  <c r="M9" i="2"/>
  <c r="G6" i="2"/>
  <c r="G29" i="2" s="1"/>
  <c r="M29" i="2" l="1"/>
  <c r="M6" i="2"/>
  <c r="M25" i="2"/>
  <c r="G14" i="1" l="1"/>
  <c r="G20" i="1"/>
  <c r="L39" i="2" l="1"/>
  <c r="L12" i="5" s="1"/>
  <c r="D39" i="2"/>
  <c r="D12" i="5" s="1"/>
  <c r="E39" i="2"/>
  <c r="E12" i="5" s="1"/>
  <c r="F39" i="2"/>
  <c r="F12" i="5" s="1"/>
  <c r="G39" i="2"/>
  <c r="G12" i="5" s="1"/>
  <c r="H39" i="2"/>
  <c r="H12" i="5" s="1"/>
  <c r="I39" i="2"/>
  <c r="I12" i="5" s="1"/>
  <c r="J39" i="2"/>
  <c r="J12" i="5" s="1"/>
  <c r="K39" i="2"/>
  <c r="K12" i="5" s="1"/>
  <c r="C12" i="5"/>
  <c r="N33" i="2"/>
  <c r="O33" i="2" s="1"/>
  <c r="N9" i="2"/>
  <c r="M16" i="5"/>
  <c r="N12" i="2"/>
  <c r="C46" i="2"/>
  <c r="E46" i="2"/>
  <c r="D46" i="2"/>
  <c r="M12" i="5" l="1"/>
  <c r="M39" i="2"/>
  <c r="D17" i="4" s="1"/>
  <c r="F46" i="2" l="1"/>
  <c r="O8" i="2"/>
  <c r="O10" i="2"/>
  <c r="O11" i="2"/>
  <c r="O13" i="2"/>
  <c r="O14" i="2"/>
  <c r="O15" i="2"/>
  <c r="O17" i="2"/>
  <c r="O18" i="2"/>
  <c r="O20" i="2"/>
  <c r="O21" i="2"/>
  <c r="G46" i="2" l="1"/>
  <c r="H46" i="2" l="1"/>
  <c r="N6" i="2"/>
  <c r="O6" i="2" s="1"/>
  <c r="N25" i="2"/>
  <c r="O25" i="2" s="1"/>
  <c r="M22" i="2"/>
  <c r="N22" i="2" s="1"/>
  <c r="O22" i="2" s="1"/>
  <c r="M19" i="2"/>
  <c r="N19" i="2" s="1"/>
  <c r="O19" i="2" s="1"/>
  <c r="M16" i="2"/>
  <c r="N16" i="2" s="1"/>
  <c r="O16" i="2" s="1"/>
  <c r="O12" i="2"/>
  <c r="O9" i="2"/>
  <c r="P9" i="2" l="1"/>
  <c r="P28" i="2" s="1"/>
  <c r="I46" i="2"/>
  <c r="J46" i="2" l="1"/>
  <c r="K46" i="2" l="1"/>
  <c r="I8" i="5"/>
  <c r="H8" i="5"/>
  <c r="G8" i="5"/>
  <c r="E8" i="5"/>
  <c r="D8" i="5"/>
  <c r="C8" i="5"/>
  <c r="J8" i="5" l="1"/>
  <c r="L46" i="2"/>
  <c r="M46" i="2" s="1"/>
  <c r="D26" i="4" s="1"/>
  <c r="M43" i="2"/>
  <c r="N43" i="2" s="1"/>
  <c r="O43" i="2" s="1"/>
  <c r="L8" i="5"/>
  <c r="F8" i="5"/>
  <c r="K8" i="5" l="1"/>
  <c r="M8" i="5" s="1"/>
  <c r="M36" i="2"/>
  <c r="N36" i="2" l="1"/>
  <c r="O36" i="2" s="1"/>
  <c r="G23" i="1" l="1"/>
  <c r="D7" i="4"/>
</calcChain>
</file>

<file path=xl/sharedStrings.xml><?xml version="1.0" encoding="utf-8"?>
<sst xmlns="http://schemas.openxmlformats.org/spreadsheetml/2006/main" count="280" uniqueCount="57">
  <si>
    <t>COMISIÓN ESTATAL DE SERVICIOS PÚBLICOS DE MEXICALI</t>
  </si>
  <si>
    <t>"SERVICIO DE TOMA DE LECTURA Y ENTREGA DE FACTURAS PARA LA COMISIÓN ESTATAL DE SERVICIOS PÚBLICOS DE MEXICALI"</t>
  </si>
  <si>
    <t>CONCEPTO</t>
  </si>
  <si>
    <t xml:space="preserve">DESCRIPCION </t>
  </si>
  <si>
    <t xml:space="preserve">UNIDAD DE MEDIDA </t>
  </si>
  <si>
    <t xml:space="preserve">CANTIDAD </t>
  </si>
  <si>
    <t>CUENTA</t>
  </si>
  <si>
    <t>TOTAL</t>
  </si>
  <si>
    <t>ZONA 1</t>
  </si>
  <si>
    <t>ZONA 2</t>
  </si>
  <si>
    <t>ZONA 3</t>
  </si>
  <si>
    <t>ZONA 7</t>
  </si>
  <si>
    <t>ZONA 4</t>
  </si>
  <si>
    <t>ZONA 5</t>
  </si>
  <si>
    <t>ZONA 6</t>
  </si>
  <si>
    <t>DESCRIPCIÓN</t>
  </si>
  <si>
    <t>UNIDAD DE MEDIDA</t>
  </si>
  <si>
    <t xml:space="preserve">CANTIDAD   </t>
  </si>
  <si>
    <t>REQUERIMIENTOS QUE DEBERA CUMPLIR LA EMPRESA AL MOMENTO DE PRESENTAR SU PROPUESTA DE CONTRATO</t>
  </si>
  <si>
    <t>MAY</t>
  </si>
  <si>
    <t>JUN</t>
  </si>
  <si>
    <t>JUL</t>
  </si>
  <si>
    <t>AGO</t>
  </si>
  <si>
    <t>SEP</t>
  </si>
  <si>
    <t>OCT</t>
  </si>
  <si>
    <t>NOV</t>
  </si>
  <si>
    <t>DIC</t>
  </si>
  <si>
    <t>MAR</t>
  </si>
  <si>
    <t>ABR</t>
  </si>
  <si>
    <t>En Sitio: Toma de Lectura y Entrega de Factura</t>
  </si>
  <si>
    <t>En Sitio: Toma de Lectura y Entrga de Factura</t>
  </si>
  <si>
    <t xml:space="preserve">EN SITIO: TOMA DE LECTURA Y ENTREGA DE FACTURA </t>
  </si>
  <si>
    <t>2.- Deberá contar con  7 supervisores.</t>
  </si>
  <si>
    <t>3.- Deberá contar con  7 unidad de transporte,  debiendo acreditar que son de su propiedad mediante copia de factura y/o tarjeta de circulación.</t>
  </si>
  <si>
    <t>1.- Deberá contar con una cantidad mínima de 79 operadores de campo.</t>
  </si>
  <si>
    <t>ZONA 9</t>
  </si>
  <si>
    <t>2.- Deberá contar con  1 supervisor.</t>
  </si>
  <si>
    <t>REQUERIMIENTOS PARA LOS MESES DE MARZO A DICIEMBRE DE 2020</t>
  </si>
  <si>
    <t>ZONA 10</t>
  </si>
  <si>
    <t>1.- Deberá contar con una cantidad mínima de 6 operadores de campo.</t>
  </si>
  <si>
    <t>3.- Deberá contar con  2 unidad de transporte,  debiendo acreditar que son de su propiedad mediante copia de factura y/o tarjeta de circulación.</t>
  </si>
  <si>
    <t>ZONA 8</t>
  </si>
  <si>
    <t>1.- Deberá contar con una cantidad mínima de 12 operadores de campo.</t>
  </si>
  <si>
    <t>2.- Deberá contar con  2 supervisores.</t>
  </si>
  <si>
    <t>TOTAL CONCEPTO</t>
  </si>
  <si>
    <t>CONCEPTO 3: TOMA DE LECTURA Y ENTREGA DE FACTURA EN ZONA IX</t>
  </si>
  <si>
    <t>TOTAL  CONCEPTO</t>
  </si>
  <si>
    <t>CONCEPTO 1: TOMA DE LECTURA Y ENTREGA DE FACTURA EN ZONA I, II, III, IV, V, VI Y VII</t>
  </si>
  <si>
    <t>CONCEPTO 2: TOMA DE LECTURA Y ENTREGA DE FACTURA EN ZONA VIII Y IX</t>
  </si>
  <si>
    <t>CONCEPTO 3: TOMA DE LECTURA Y ENTREGA DE FACTURA EN ZONA X</t>
  </si>
  <si>
    <t>CONCEPTO 2: TOMA DE LECTURA Y ENTREGA DE FACTURA EN ZONAS VIII y IX</t>
  </si>
  <si>
    <t>CO0NCEPTOS</t>
  </si>
  <si>
    <t>CONCEPTO  2: TOMA DE LECTURA Y ENTREGA DE FACTURA EN ZONAS VIII Y  IX</t>
  </si>
  <si>
    <t>CONCEPTO  3: TOMA DE LECTURA Y ENTREGA DE FACTURA EN ZONA X</t>
  </si>
  <si>
    <t>CONCEPTO  2: TOMA DE LECTURA Y ENTREGA DE FACTURA EN ZONA VIII Y IX</t>
  </si>
  <si>
    <t>SUBDIRECCION ADMINISTRATIVA</t>
  </si>
  <si>
    <t xml:space="preserve">OFICINA DE LICITACIONES Y CONTRATOS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</si>
</sst>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5" formatCode="_(* #,##0.00_);_(* \(#,##0.00\);_(* &quot;-&quot;??_);_(@_)"/>
    <numFmt numFmtId="166" formatCode="_([$€-2]* #,##0.00_);_([$€-2]* \(#,##0.00\);_([$€-2]* &quot;-&quot;??_)"/>
    <numFmt numFmtId="167" formatCode="_(* #,##0_);_(* \(#,##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8"/>
      <color indexed="56"/>
      <name val="Cambria"/>
      <family val="1"/>
    </font>
    <font>
      <b/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60"/>
      <name val="Calibri"/>
      <family val="2"/>
    </font>
    <font>
      <b/>
      <sz val="15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b/>
      <sz val="11"/>
      <color indexed="9"/>
      <name val="Calibri"/>
      <family val="2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165" fontId="1" fillId="0" borderId="0" applyFont="0" applyFill="0" applyBorder="0" applyAlignment="0" applyProtection="0"/>
    <xf numFmtId="0" fontId="7" fillId="0" borderId="0">
      <alignment vertical="center"/>
    </xf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22" borderId="0" applyNumberFormat="0" applyBorder="0" applyAlignment="0" applyProtection="0"/>
    <xf numFmtId="0" fontId="22" fillId="6" borderId="0" applyNumberFormat="0" applyBorder="0" applyAlignment="0" applyProtection="0"/>
    <xf numFmtId="0" fontId="11" fillId="23" borderId="4" applyNumberFormat="0" applyAlignment="0" applyProtection="0"/>
    <xf numFmtId="0" fontId="24" fillId="24" borderId="5" applyNumberFormat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>
      <alignment vertical="center"/>
    </xf>
    <xf numFmtId="166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21" fillId="7" borderId="0" applyNumberFormat="0" applyBorder="0" applyAlignment="0" applyProtection="0"/>
    <xf numFmtId="0" fontId="16" fillId="0" borderId="6" applyNumberFormat="0" applyFill="0" applyAlignment="0" applyProtection="0"/>
    <xf numFmtId="0" fontId="19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20" fillId="10" borderId="4" applyNumberFormat="0" applyAlignment="0" applyProtection="0"/>
    <xf numFmtId="0" fontId="13" fillId="0" borderId="9" applyNumberFormat="0" applyFill="0" applyAlignment="0" applyProtection="0"/>
    <xf numFmtId="0" fontId="15" fillId="25" borderId="0" applyNumberFormat="0" applyBorder="0" applyAlignment="0" applyProtection="0"/>
    <xf numFmtId="0" fontId="7" fillId="0" borderId="0">
      <alignment vertical="center"/>
    </xf>
    <xf numFmtId="0" fontId="7" fillId="26" borderId="10" applyNumberFormat="0" applyFont="0" applyAlignment="0" applyProtection="0"/>
    <xf numFmtId="0" fontId="23" fillId="23" borderId="11" applyNumberFormat="0" applyAlignment="0" applyProtection="0"/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7" fillId="0" borderId="12" applyNumberFormat="0" applyFill="0" applyAlignment="0" applyProtection="0"/>
    <xf numFmtId="0" fontId="12" fillId="0" borderId="0" applyNumberForma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Fill="1" applyBorder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7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37" fontId="2" fillId="0" borderId="1" xfId="1" applyNumberFormat="1" applyFont="1" applyBorder="1" applyAlignment="1">
      <alignment horizontal="center" vertical="center"/>
    </xf>
    <xf numFmtId="0" fontId="2" fillId="0" borderId="3" xfId="0" applyFont="1" applyBorder="1"/>
    <xf numFmtId="37" fontId="2" fillId="0" borderId="0" xfId="0" applyNumberFormat="1" applyFont="1"/>
    <xf numFmtId="0" fontId="5" fillId="0" borderId="0" xfId="0" applyFont="1"/>
    <xf numFmtId="0" fontId="6" fillId="0" borderId="0" xfId="0" applyFont="1"/>
    <xf numFmtId="0" fontId="5" fillId="2" borderId="1" xfId="0" applyFont="1" applyFill="1" applyBorder="1" applyAlignment="1">
      <alignment horizontal="center" vertical="center"/>
    </xf>
    <xf numFmtId="3" fontId="6" fillId="0" borderId="1" xfId="0" applyNumberFormat="1" applyFont="1" applyBorder="1"/>
    <xf numFmtId="0" fontId="5" fillId="3" borderId="1" xfId="0" applyFont="1" applyFill="1" applyBorder="1" applyAlignment="1">
      <alignment horizontal="left" vertical="center" wrapText="1"/>
    </xf>
    <xf numFmtId="3" fontId="6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6" fillId="0" borderId="0" xfId="0" applyFont="1"/>
    <xf numFmtId="44" fontId="2" fillId="0" borderId="0" xfId="0" applyNumberFormat="1" applyFont="1"/>
    <xf numFmtId="0" fontId="25" fillId="0" borderId="0" xfId="0" applyFont="1"/>
    <xf numFmtId="3" fontId="6" fillId="0" borderId="13" xfId="0" applyNumberFormat="1" applyFont="1" applyBorder="1"/>
    <xf numFmtId="3" fontId="6" fillId="0" borderId="13" xfId="0" applyNumberFormat="1" applyFont="1" applyBorder="1" applyAlignment="1">
      <alignment vertical="center"/>
    </xf>
    <xf numFmtId="0" fontId="5" fillId="0" borderId="13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3" fontId="6" fillId="0" borderId="2" xfId="0" applyNumberFormat="1" applyFont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/>
    <xf numFmtId="3" fontId="6" fillId="0" borderId="13" xfId="0" applyNumberFormat="1" applyFont="1" applyFill="1" applyBorder="1" applyAlignment="1">
      <alignment vertical="center"/>
    </xf>
    <xf numFmtId="0" fontId="27" fillId="0" borderId="0" xfId="0" applyFont="1"/>
    <xf numFmtId="0" fontId="25" fillId="0" borderId="0" xfId="0" applyFont="1" applyFill="1" applyBorder="1"/>
    <xf numFmtId="0" fontId="27" fillId="0" borderId="0" xfId="0" applyFont="1" applyFill="1" applyBorder="1"/>
    <xf numFmtId="3" fontId="6" fillId="0" borderId="1" xfId="0" applyNumberFormat="1" applyFont="1" applyBorder="1" applyAlignment="1">
      <alignment horizontal="center" vertical="center"/>
    </xf>
    <xf numFmtId="165" fontId="2" fillId="0" borderId="0" xfId="1" applyFont="1"/>
    <xf numFmtId="0" fontId="2" fillId="0" borderId="0" xfId="0" applyFont="1" applyBorder="1"/>
    <xf numFmtId="165" fontId="27" fillId="0" borderId="0" xfId="1" applyFont="1" applyBorder="1"/>
    <xf numFmtId="0" fontId="27" fillId="0" borderId="0" xfId="0" applyFont="1" applyBorder="1"/>
    <xf numFmtId="0" fontId="5" fillId="0" borderId="16" xfId="0" applyFont="1" applyFill="1" applyBorder="1" applyAlignment="1">
      <alignment horizontal="left" vertical="center" wrapText="1"/>
    </xf>
    <xf numFmtId="3" fontId="6" fillId="0" borderId="16" xfId="0" applyNumberFormat="1" applyFont="1" applyFill="1" applyBorder="1" applyAlignment="1">
      <alignment vertical="center"/>
    </xf>
    <xf numFmtId="3" fontId="6" fillId="0" borderId="0" xfId="0" applyNumberFormat="1" applyFont="1"/>
    <xf numFmtId="3" fontId="2" fillId="0" borderId="0" xfId="0" applyNumberFormat="1" applyFont="1"/>
    <xf numFmtId="0" fontId="28" fillId="0" borderId="0" xfId="0" applyFont="1"/>
    <xf numFmtId="167" fontId="3" fillId="0" borderId="0" xfId="1" applyNumberFormat="1" applyFont="1"/>
    <xf numFmtId="0" fontId="29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Comma 2" xfId="31"/>
    <cellStyle name="Comma 3" xfId="30"/>
    <cellStyle name="Euro" xfId="32"/>
    <cellStyle name="Explanatory Text 2" xfId="33"/>
    <cellStyle name="Good 2" xfId="34"/>
    <cellStyle name="Heading 1 2" xfId="35"/>
    <cellStyle name="Heading 2 2" xfId="36"/>
    <cellStyle name="Heading 3 2" xfId="37"/>
    <cellStyle name="Heading 4 2" xfId="38"/>
    <cellStyle name="Input 2" xfId="39"/>
    <cellStyle name="Linked Cell 2" xfId="40"/>
    <cellStyle name="Millares" xfId="1" builtinId="3"/>
    <cellStyle name="Neutral 2" xfId="41"/>
    <cellStyle name="Normal" xfId="0" builtinId="0"/>
    <cellStyle name="Normal 2" xfId="42"/>
    <cellStyle name="Normal 3" xfId="2"/>
    <cellStyle name="Note 2" xfId="43"/>
    <cellStyle name="Output 2" xfId="44"/>
    <cellStyle name="Percen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showGridLines="0" topLeftCell="A4" zoomScale="140" zoomScaleNormal="140" workbookViewId="0">
      <selection activeCell="K12" sqref="K12"/>
    </sheetView>
  </sheetViews>
  <sheetFormatPr baseColWidth="10" defaultColWidth="9.140625" defaultRowHeight="12" x14ac:dyDescent="0.2"/>
  <cols>
    <col min="1" max="1" width="3" style="1" customWidth="1"/>
    <col min="2" max="2" width="9.7109375" style="1" customWidth="1"/>
    <col min="3" max="3" width="23.42578125" style="1" customWidth="1"/>
    <col min="4" max="4" width="13.28515625" style="1" customWidth="1"/>
    <col min="5" max="5" width="14.85546875" style="1" customWidth="1"/>
    <col min="6" max="6" width="10.7109375" style="1" bestFit="1" customWidth="1"/>
    <col min="7" max="7" width="11.5703125" style="1" hidden="1" customWidth="1"/>
    <col min="8" max="16384" width="9.140625" style="1"/>
  </cols>
  <sheetData>
    <row r="1" spans="1:7" ht="12.75" x14ac:dyDescent="0.2">
      <c r="B1" s="48" t="s">
        <v>0</v>
      </c>
      <c r="C1" s="48"/>
      <c r="D1" s="48"/>
      <c r="E1" s="48"/>
    </row>
    <row r="2" spans="1:7" ht="15" customHeight="1" x14ac:dyDescent="0.2">
      <c r="A2" s="51" t="s">
        <v>55</v>
      </c>
      <c r="B2" s="51"/>
      <c r="C2" s="51"/>
      <c r="D2" s="51"/>
      <c r="E2" s="51"/>
    </row>
    <row r="3" spans="1:7" ht="12.75" customHeight="1" x14ac:dyDescent="0.2">
      <c r="A3" s="49" t="s">
        <v>56</v>
      </c>
      <c r="B3" s="49"/>
      <c r="C3" s="49"/>
      <c r="D3" s="49"/>
      <c r="E3" s="49"/>
    </row>
    <row r="4" spans="1:7" ht="26.25" customHeight="1" x14ac:dyDescent="0.2">
      <c r="B4" s="49" t="s">
        <v>1</v>
      </c>
      <c r="C4" s="49"/>
      <c r="D4" s="49"/>
      <c r="E4" s="49"/>
    </row>
    <row r="5" spans="1:7" ht="13.5" thickBot="1" x14ac:dyDescent="0.25">
      <c r="A5" s="11"/>
      <c r="B5" s="50" t="s">
        <v>37</v>
      </c>
      <c r="C5" s="50"/>
      <c r="D5" s="50"/>
      <c r="E5" s="50"/>
    </row>
    <row r="6" spans="1:7" ht="12.75" thickTop="1" x14ac:dyDescent="0.2"/>
    <row r="7" spans="1:7" x14ac:dyDescent="0.2">
      <c r="B7" s="2" t="s">
        <v>47</v>
      </c>
    </row>
    <row r="8" spans="1:7" ht="24" x14ac:dyDescent="0.2">
      <c r="B8" s="8" t="s">
        <v>2</v>
      </c>
      <c r="C8" s="8" t="s">
        <v>3</v>
      </c>
      <c r="D8" s="9" t="s">
        <v>4</v>
      </c>
      <c r="E8" s="8" t="s">
        <v>5</v>
      </c>
      <c r="F8" s="4"/>
    </row>
    <row r="9" spans="1:7" ht="24" x14ac:dyDescent="0.2">
      <c r="B9" s="5">
        <v>1.1000000000000001</v>
      </c>
      <c r="C9" s="20" t="s">
        <v>31</v>
      </c>
      <c r="D9" s="5" t="s">
        <v>6</v>
      </c>
      <c r="E9" s="6">
        <v>3014849</v>
      </c>
      <c r="G9" s="37">
        <f>+E9/110</f>
        <v>27407.718181818182</v>
      </c>
    </row>
    <row r="10" spans="1:7" ht="18.75" customHeight="1" x14ac:dyDescent="0.2">
      <c r="B10" s="4"/>
      <c r="C10" s="4"/>
      <c r="D10" s="4"/>
      <c r="E10" s="4"/>
      <c r="G10" s="37"/>
    </row>
    <row r="11" spans="1:7" x14ac:dyDescent="0.2">
      <c r="G11" s="37"/>
    </row>
    <row r="12" spans="1:7" x14ac:dyDescent="0.2">
      <c r="B12" s="2" t="s">
        <v>50</v>
      </c>
      <c r="G12" s="37"/>
    </row>
    <row r="13" spans="1:7" ht="24" x14ac:dyDescent="0.2">
      <c r="B13" s="8" t="s">
        <v>2</v>
      </c>
      <c r="C13" s="8" t="s">
        <v>3</v>
      </c>
      <c r="D13" s="9" t="s">
        <v>4</v>
      </c>
      <c r="E13" s="8" t="s">
        <v>5</v>
      </c>
      <c r="F13" s="4"/>
      <c r="G13" s="37"/>
    </row>
    <row r="14" spans="1:7" ht="24" x14ac:dyDescent="0.2">
      <c r="B14" s="5">
        <v>2.1</v>
      </c>
      <c r="C14" s="20" t="s">
        <v>31</v>
      </c>
      <c r="D14" s="5" t="s">
        <v>6</v>
      </c>
      <c r="E14" s="6">
        <v>343070</v>
      </c>
      <c r="G14" s="37">
        <f>+E14/110</f>
        <v>3118.818181818182</v>
      </c>
    </row>
    <row r="15" spans="1:7" ht="18.75" customHeight="1" x14ac:dyDescent="0.2">
      <c r="B15" s="4"/>
      <c r="C15" s="4"/>
      <c r="D15" s="4"/>
      <c r="E15" s="4"/>
      <c r="G15" s="37"/>
    </row>
    <row r="16" spans="1:7" ht="20.100000000000001" customHeight="1" x14ac:dyDescent="0.2">
      <c r="G16" s="37"/>
    </row>
    <row r="17" spans="2:7" x14ac:dyDescent="0.2">
      <c r="G17" s="37"/>
    </row>
    <row r="18" spans="2:7" x14ac:dyDescent="0.2">
      <c r="B18" s="2" t="s">
        <v>49</v>
      </c>
      <c r="G18" s="37"/>
    </row>
    <row r="19" spans="2:7" ht="24" x14ac:dyDescent="0.2">
      <c r="B19" s="8" t="s">
        <v>2</v>
      </c>
      <c r="C19" s="8" t="s">
        <v>3</v>
      </c>
      <c r="D19" s="9" t="s">
        <v>4</v>
      </c>
      <c r="E19" s="8" t="s">
        <v>5</v>
      </c>
      <c r="F19" s="4"/>
      <c r="G19" s="37"/>
    </row>
    <row r="20" spans="2:7" ht="24" x14ac:dyDescent="0.2">
      <c r="B20" s="5">
        <v>3.1</v>
      </c>
      <c r="C20" s="20" t="s">
        <v>31</v>
      </c>
      <c r="D20" s="5" t="s">
        <v>6</v>
      </c>
      <c r="E20" s="6">
        <v>83145</v>
      </c>
      <c r="G20" s="37">
        <f>+E20/110</f>
        <v>755.86363636363637</v>
      </c>
    </row>
    <row r="21" spans="2:7" ht="18.75" customHeight="1" x14ac:dyDescent="0.2">
      <c r="B21" s="4"/>
      <c r="C21" s="4"/>
      <c r="D21" s="4"/>
      <c r="E21" s="4"/>
      <c r="G21" s="37"/>
    </row>
    <row r="22" spans="2:7" ht="20.100000000000001" customHeight="1" x14ac:dyDescent="0.2">
      <c r="G22" s="37"/>
    </row>
    <row r="23" spans="2:7" ht="20.100000000000001" customHeight="1" x14ac:dyDescent="0.2">
      <c r="E23" s="8" t="s">
        <v>51</v>
      </c>
      <c r="G23" s="46">
        <f>SUM(G9:G22)</f>
        <v>31282.399999999998</v>
      </c>
    </row>
    <row r="24" spans="2:7" ht="27.75" customHeight="1" x14ac:dyDescent="0.2">
      <c r="E24" s="5">
        <v>1</v>
      </c>
      <c r="F24" s="22"/>
    </row>
    <row r="25" spans="2:7" x14ac:dyDescent="0.2">
      <c r="E25" s="5">
        <v>2</v>
      </c>
    </row>
    <row r="26" spans="2:7" x14ac:dyDescent="0.2">
      <c r="E26" s="5">
        <v>3</v>
      </c>
    </row>
    <row r="43" spans="5:5" x14ac:dyDescent="0.2">
      <c r="E43" s="37"/>
    </row>
    <row r="45" spans="5:5" x14ac:dyDescent="0.2">
      <c r="E45" s="37"/>
    </row>
  </sheetData>
  <mergeCells count="5">
    <mergeCell ref="B1:E1"/>
    <mergeCell ref="B4:E4"/>
    <mergeCell ref="B5:E5"/>
    <mergeCell ref="A2:E2"/>
    <mergeCell ref="A3:E3"/>
  </mergeCells>
  <pageMargins left="0.52" right="0.7" top="0.6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showGridLines="0" topLeftCell="A28" zoomScale="130" zoomScaleNormal="130" workbookViewId="0">
      <selection activeCell="U11" sqref="U11"/>
    </sheetView>
  </sheetViews>
  <sheetFormatPr baseColWidth="10" defaultColWidth="9.140625" defaultRowHeight="12" x14ac:dyDescent="0.2"/>
  <cols>
    <col min="1" max="1" width="0.85546875" style="1" customWidth="1"/>
    <col min="2" max="2" width="17.28515625" style="1" customWidth="1"/>
    <col min="3" max="13" width="7.7109375" style="1" customWidth="1"/>
    <col min="14" max="14" width="11" style="33" hidden="1" customWidth="1"/>
    <col min="15" max="16" width="0" style="33" hidden="1" customWidth="1"/>
    <col min="17" max="18" width="9.140625" style="33"/>
    <col min="19" max="16384" width="9.140625" style="1"/>
  </cols>
  <sheetData>
    <row r="1" spans="1:17" ht="12.75" x14ac:dyDescent="0.2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7" ht="11.2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7" ht="12" customHeight="1" thickBot="1" x14ac:dyDescent="0.25">
      <c r="A3" s="50" t="s">
        <v>37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7" ht="12.75" thickTop="1" x14ac:dyDescent="0.2">
      <c r="B4" s="2" t="s">
        <v>47</v>
      </c>
      <c r="C4" s="13"/>
      <c r="D4" s="13"/>
      <c r="E4" s="13"/>
      <c r="F4" s="13"/>
      <c r="G4" s="13"/>
      <c r="H4" s="14"/>
      <c r="I4" s="14"/>
      <c r="J4" s="14"/>
      <c r="K4" s="14"/>
      <c r="L4" s="14"/>
      <c r="M4" s="14"/>
      <c r="N4" s="23"/>
    </row>
    <row r="5" spans="1:17" x14ac:dyDescent="0.2">
      <c r="B5" s="15" t="s">
        <v>8</v>
      </c>
      <c r="C5" s="15" t="s">
        <v>27</v>
      </c>
      <c r="D5" s="15" t="s">
        <v>28</v>
      </c>
      <c r="E5" s="15" t="s">
        <v>19</v>
      </c>
      <c r="F5" s="15" t="s">
        <v>20</v>
      </c>
      <c r="G5" s="15" t="s">
        <v>21</v>
      </c>
      <c r="H5" s="15" t="s">
        <v>22</v>
      </c>
      <c r="I5" s="15" t="s">
        <v>23</v>
      </c>
      <c r="J5" s="15" t="s">
        <v>24</v>
      </c>
      <c r="K5" s="15" t="s">
        <v>25</v>
      </c>
      <c r="L5" s="15" t="s">
        <v>26</v>
      </c>
      <c r="M5" s="15" t="s">
        <v>7</v>
      </c>
      <c r="N5" s="23"/>
    </row>
    <row r="6" spans="1:17" ht="33.75" x14ac:dyDescent="0.2">
      <c r="B6" s="17" t="s">
        <v>30</v>
      </c>
      <c r="C6" s="36">
        <v>22931</v>
      </c>
      <c r="D6" s="36">
        <v>22957</v>
      </c>
      <c r="E6" s="36">
        <v>22957</v>
      </c>
      <c r="F6" s="36">
        <v>22982</v>
      </c>
      <c r="G6" s="36">
        <f>+ROUND(22982.4044496614,0)</f>
        <v>22982</v>
      </c>
      <c r="H6" s="36">
        <v>23008</v>
      </c>
      <c r="I6" s="36">
        <v>23008</v>
      </c>
      <c r="J6" s="36">
        <v>23034</v>
      </c>
      <c r="K6" s="36">
        <v>23034</v>
      </c>
      <c r="L6" s="36">
        <v>23060</v>
      </c>
      <c r="M6" s="36">
        <f>SUM(C6:L6)</f>
        <v>229953</v>
      </c>
      <c r="N6" s="43">
        <f>+M6/10</f>
        <v>22995.3</v>
      </c>
      <c r="O6" s="43">
        <f>+N6/16</f>
        <v>1437.20625</v>
      </c>
      <c r="P6" s="43">
        <v>7</v>
      </c>
      <c r="Q6" s="47"/>
    </row>
    <row r="7" spans="1:17" ht="3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23"/>
      <c r="N7" s="23"/>
      <c r="O7" s="43">
        <f>+N7/16</f>
        <v>0</v>
      </c>
    </row>
    <row r="8" spans="1:17" x14ac:dyDescent="0.2">
      <c r="B8" s="15" t="s">
        <v>9</v>
      </c>
      <c r="C8" s="15" t="s">
        <v>27</v>
      </c>
      <c r="D8" s="15" t="s">
        <v>28</v>
      </c>
      <c r="E8" s="15" t="s">
        <v>19</v>
      </c>
      <c r="F8" s="15" t="s">
        <v>20</v>
      </c>
      <c r="G8" s="15" t="s">
        <v>21</v>
      </c>
      <c r="H8" s="15" t="s">
        <v>22</v>
      </c>
      <c r="I8" s="15" t="s">
        <v>23</v>
      </c>
      <c r="J8" s="15" t="s">
        <v>24</v>
      </c>
      <c r="K8" s="15" t="s">
        <v>25</v>
      </c>
      <c r="L8" s="15" t="s">
        <v>26</v>
      </c>
      <c r="M8" s="15" t="s">
        <v>7</v>
      </c>
      <c r="N8" s="23"/>
      <c r="O8" s="43">
        <f t="shared" ref="O8:O36" si="0">+N8/16</f>
        <v>0</v>
      </c>
    </row>
    <row r="9" spans="1:17" ht="33.75" x14ac:dyDescent="0.2">
      <c r="B9" s="17" t="s">
        <v>30</v>
      </c>
      <c r="C9" s="18">
        <v>40432</v>
      </c>
      <c r="D9" s="18">
        <v>40444</v>
      </c>
      <c r="E9" s="18">
        <v>40444</v>
      </c>
      <c r="F9" s="18">
        <v>40456</v>
      </c>
      <c r="G9" s="18">
        <v>40456</v>
      </c>
      <c r="H9" s="18">
        <v>40468</v>
      </c>
      <c r="I9" s="18">
        <v>40468</v>
      </c>
      <c r="J9" s="18">
        <v>40480</v>
      </c>
      <c r="K9" s="18">
        <v>40480</v>
      </c>
      <c r="L9" s="18">
        <v>40492</v>
      </c>
      <c r="M9" s="36">
        <f>SUM(C9:L9)</f>
        <v>404620</v>
      </c>
      <c r="N9" s="43">
        <f>+M9/10</f>
        <v>40462</v>
      </c>
      <c r="O9" s="43">
        <f t="shared" si="0"/>
        <v>2528.875</v>
      </c>
      <c r="P9" s="43">
        <f>+O9/230</f>
        <v>10.995108695652174</v>
      </c>
      <c r="Q9" s="33">
        <v>11</v>
      </c>
    </row>
    <row r="10" spans="1:17" ht="9" customHeight="1" x14ac:dyDescent="0.2"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23"/>
      <c r="N10" s="23"/>
      <c r="O10" s="43">
        <f t="shared" si="0"/>
        <v>0</v>
      </c>
    </row>
    <row r="11" spans="1:17" x14ac:dyDescent="0.2">
      <c r="B11" s="15" t="s">
        <v>10</v>
      </c>
      <c r="C11" s="15" t="s">
        <v>27</v>
      </c>
      <c r="D11" s="15" t="s">
        <v>28</v>
      </c>
      <c r="E11" s="15" t="s">
        <v>19</v>
      </c>
      <c r="F11" s="15" t="s">
        <v>20</v>
      </c>
      <c r="G11" s="15" t="s">
        <v>21</v>
      </c>
      <c r="H11" s="15" t="s">
        <v>22</v>
      </c>
      <c r="I11" s="15" t="s">
        <v>23</v>
      </c>
      <c r="J11" s="15" t="s">
        <v>24</v>
      </c>
      <c r="K11" s="15" t="s">
        <v>25</v>
      </c>
      <c r="L11" s="15" t="s">
        <v>26</v>
      </c>
      <c r="M11" s="15" t="s">
        <v>7</v>
      </c>
      <c r="N11" s="23"/>
      <c r="O11" s="43">
        <f t="shared" si="0"/>
        <v>0</v>
      </c>
    </row>
    <row r="12" spans="1:17" ht="33.75" x14ac:dyDescent="0.2">
      <c r="B12" s="17" t="s">
        <v>30</v>
      </c>
      <c r="C12" s="36">
        <v>30700</v>
      </c>
      <c r="D12" s="36">
        <v>30743</v>
      </c>
      <c r="E12" s="36">
        <v>30787</v>
      </c>
      <c r="F12" s="36">
        <v>30831</v>
      </c>
      <c r="G12" s="36">
        <v>30874</v>
      </c>
      <c r="H12" s="36">
        <v>30918</v>
      </c>
      <c r="I12" s="36">
        <v>30962</v>
      </c>
      <c r="J12" s="36">
        <v>31006</v>
      </c>
      <c r="K12" s="36">
        <v>31050</v>
      </c>
      <c r="L12" s="36">
        <v>31094</v>
      </c>
      <c r="M12" s="18">
        <f>SUM(C12:L12)</f>
        <v>308965</v>
      </c>
      <c r="N12" s="43">
        <f>+M12/10</f>
        <v>30896.5</v>
      </c>
      <c r="O12" s="43">
        <f t="shared" si="0"/>
        <v>1931.03125</v>
      </c>
      <c r="P12" s="43">
        <v>9</v>
      </c>
      <c r="Q12" s="33">
        <v>8</v>
      </c>
    </row>
    <row r="13" spans="1:17" ht="4.5" customHeight="1" x14ac:dyDescent="0.2">
      <c r="B13" s="14"/>
      <c r="C13" s="14"/>
      <c r="D13" s="14"/>
      <c r="E13" s="14"/>
      <c r="F13" s="14"/>
      <c r="G13" s="14"/>
      <c r="H13" s="14"/>
      <c r="I13" s="14"/>
      <c r="J13" s="14"/>
      <c r="K13" s="24"/>
      <c r="L13" s="14"/>
      <c r="M13" s="23"/>
      <c r="N13" s="23"/>
      <c r="O13" s="43">
        <f t="shared" si="0"/>
        <v>0</v>
      </c>
    </row>
    <row r="14" spans="1:17" ht="7.5" customHeight="1" x14ac:dyDescent="0.2"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23"/>
      <c r="N14" s="23"/>
      <c r="O14" s="43">
        <f t="shared" si="0"/>
        <v>0</v>
      </c>
    </row>
    <row r="15" spans="1:17" x14ac:dyDescent="0.2">
      <c r="B15" s="15" t="s">
        <v>12</v>
      </c>
      <c r="C15" s="15" t="s">
        <v>27</v>
      </c>
      <c r="D15" s="15" t="s">
        <v>28</v>
      </c>
      <c r="E15" s="15" t="s">
        <v>19</v>
      </c>
      <c r="F15" s="15" t="s">
        <v>20</v>
      </c>
      <c r="G15" s="15" t="s">
        <v>21</v>
      </c>
      <c r="H15" s="15" t="s">
        <v>22</v>
      </c>
      <c r="I15" s="15" t="s">
        <v>23</v>
      </c>
      <c r="J15" s="15" t="s">
        <v>24</v>
      </c>
      <c r="K15" s="15" t="s">
        <v>25</v>
      </c>
      <c r="L15" s="15" t="s">
        <v>26</v>
      </c>
      <c r="M15" s="15" t="s">
        <v>7</v>
      </c>
      <c r="N15" s="23"/>
      <c r="O15" s="43">
        <f t="shared" si="0"/>
        <v>0</v>
      </c>
    </row>
    <row r="16" spans="1:17" ht="33.75" x14ac:dyDescent="0.2">
      <c r="B16" s="17" t="s">
        <v>30</v>
      </c>
      <c r="C16" s="18">
        <v>40174</v>
      </c>
      <c r="D16" s="18">
        <v>40179</v>
      </c>
      <c r="E16" s="18">
        <v>40183</v>
      </c>
      <c r="F16" s="18">
        <v>40188</v>
      </c>
      <c r="G16" s="18">
        <v>40193</v>
      </c>
      <c r="H16" s="18">
        <v>40197</v>
      </c>
      <c r="I16" s="18">
        <v>40202</v>
      </c>
      <c r="J16" s="18">
        <v>40206</v>
      </c>
      <c r="K16" s="18">
        <v>40211</v>
      </c>
      <c r="L16" s="18">
        <v>40216</v>
      </c>
      <c r="M16" s="18">
        <f>SUM(C16:L16)</f>
        <v>401949</v>
      </c>
      <c r="N16" s="43">
        <f>+M16/10</f>
        <v>40194.9</v>
      </c>
      <c r="O16" s="43">
        <f t="shared" si="0"/>
        <v>2512.1812500000001</v>
      </c>
      <c r="P16" s="43">
        <v>10</v>
      </c>
      <c r="Q16" s="33">
        <v>11</v>
      </c>
    </row>
    <row r="17" spans="2:18" x14ac:dyDescent="0.2"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21"/>
      <c r="N17" s="23"/>
      <c r="O17" s="43">
        <f t="shared" si="0"/>
        <v>0</v>
      </c>
    </row>
    <row r="18" spans="2:18" ht="22.5" customHeight="1" x14ac:dyDescent="0.2">
      <c r="B18" s="15" t="s">
        <v>13</v>
      </c>
      <c r="C18" s="15" t="s">
        <v>27</v>
      </c>
      <c r="D18" s="15" t="s">
        <v>28</v>
      </c>
      <c r="E18" s="15" t="s">
        <v>19</v>
      </c>
      <c r="F18" s="15" t="s">
        <v>20</v>
      </c>
      <c r="G18" s="15" t="s">
        <v>21</v>
      </c>
      <c r="H18" s="15" t="s">
        <v>22</v>
      </c>
      <c r="I18" s="15" t="s">
        <v>23</v>
      </c>
      <c r="J18" s="15" t="s">
        <v>24</v>
      </c>
      <c r="K18" s="15" t="s">
        <v>25</v>
      </c>
      <c r="L18" s="15" t="s">
        <v>26</v>
      </c>
      <c r="M18" s="15" t="s">
        <v>7</v>
      </c>
      <c r="N18" s="23"/>
      <c r="O18" s="43">
        <f t="shared" si="0"/>
        <v>0</v>
      </c>
    </row>
    <row r="19" spans="2:18" ht="24.75" customHeight="1" x14ac:dyDescent="0.2">
      <c r="B19" s="27" t="s">
        <v>30</v>
      </c>
      <c r="C19" s="28">
        <v>41179</v>
      </c>
      <c r="D19" s="28">
        <v>41290</v>
      </c>
      <c r="E19" s="28">
        <v>41400</v>
      </c>
      <c r="F19" s="28">
        <v>41511</v>
      </c>
      <c r="G19" s="28">
        <v>41622</v>
      </c>
      <c r="H19" s="28">
        <v>41733</v>
      </c>
      <c r="I19" s="28">
        <v>41845</v>
      </c>
      <c r="J19" s="28">
        <v>41957</v>
      </c>
      <c r="K19" s="28">
        <v>42069</v>
      </c>
      <c r="L19" s="28">
        <v>42182</v>
      </c>
      <c r="M19" s="28">
        <f>SUM(C19:L19)</f>
        <v>416788</v>
      </c>
      <c r="N19" s="43">
        <f>+M19/10</f>
        <v>41678.800000000003</v>
      </c>
      <c r="O19" s="43">
        <f t="shared" si="0"/>
        <v>2604.9250000000002</v>
      </c>
      <c r="P19" s="43">
        <v>10</v>
      </c>
      <c r="Q19" s="33">
        <v>11</v>
      </c>
    </row>
    <row r="20" spans="2:18" s="3" customFormat="1" ht="17.25" customHeight="1" x14ac:dyDescent="0.2">
      <c r="B20" s="26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4"/>
      <c r="O20" s="43">
        <f t="shared" si="0"/>
        <v>0</v>
      </c>
      <c r="P20" s="35"/>
      <c r="Q20" s="35"/>
      <c r="R20" s="35"/>
    </row>
    <row r="21" spans="2:18" ht="12" customHeight="1" x14ac:dyDescent="0.2">
      <c r="B21" s="15" t="s">
        <v>14</v>
      </c>
      <c r="C21" s="15" t="s">
        <v>27</v>
      </c>
      <c r="D21" s="15" t="s">
        <v>28</v>
      </c>
      <c r="E21" s="15" t="s">
        <v>19</v>
      </c>
      <c r="F21" s="15" t="s">
        <v>20</v>
      </c>
      <c r="G21" s="15" t="s">
        <v>21</v>
      </c>
      <c r="H21" s="15" t="s">
        <v>22</v>
      </c>
      <c r="I21" s="15" t="s">
        <v>23</v>
      </c>
      <c r="J21" s="15" t="s">
        <v>24</v>
      </c>
      <c r="K21" s="15" t="s">
        <v>25</v>
      </c>
      <c r="L21" s="15" t="s">
        <v>26</v>
      </c>
      <c r="M21" s="15" t="s">
        <v>7</v>
      </c>
      <c r="N21" s="23"/>
      <c r="O21" s="43">
        <f t="shared" si="0"/>
        <v>0</v>
      </c>
    </row>
    <row r="22" spans="2:18" ht="20.25" customHeight="1" x14ac:dyDescent="0.2">
      <c r="B22" s="17" t="s">
        <v>30</v>
      </c>
      <c r="C22" s="16">
        <v>62568</v>
      </c>
      <c r="D22" s="16">
        <v>62771</v>
      </c>
      <c r="E22" s="16">
        <v>62975</v>
      </c>
      <c r="F22" s="16">
        <v>63180</v>
      </c>
      <c r="G22" s="16">
        <v>63385</v>
      </c>
      <c r="H22" s="16">
        <v>63591</v>
      </c>
      <c r="I22" s="16">
        <v>63798</v>
      </c>
      <c r="J22" s="16">
        <v>64005</v>
      </c>
      <c r="K22" s="16">
        <v>64213</v>
      </c>
      <c r="L22" s="16">
        <v>64421</v>
      </c>
      <c r="M22" s="18">
        <f>SUM(C22:L22)</f>
        <v>634907</v>
      </c>
      <c r="N22" s="43">
        <f>+M22/10</f>
        <v>63490.7</v>
      </c>
      <c r="O22" s="43">
        <f t="shared" si="0"/>
        <v>3968.1687499999998</v>
      </c>
      <c r="P22" s="43">
        <v>17</v>
      </c>
      <c r="Q22" s="33">
        <v>16</v>
      </c>
    </row>
    <row r="23" spans="2:18" ht="12" customHeight="1" x14ac:dyDescent="0.2"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23"/>
      <c r="N23" s="23"/>
      <c r="O23" s="43"/>
    </row>
    <row r="24" spans="2:18" ht="20.100000000000001" customHeight="1" x14ac:dyDescent="0.2">
      <c r="B24" s="29" t="s">
        <v>11</v>
      </c>
      <c r="C24" s="29" t="s">
        <v>27</v>
      </c>
      <c r="D24" s="29" t="s">
        <v>28</v>
      </c>
      <c r="E24" s="29" t="s">
        <v>19</v>
      </c>
      <c r="F24" s="29" t="s">
        <v>20</v>
      </c>
      <c r="G24" s="29" t="s">
        <v>21</v>
      </c>
      <c r="H24" s="29" t="s">
        <v>22</v>
      </c>
      <c r="I24" s="29" t="s">
        <v>23</v>
      </c>
      <c r="J24" s="29" t="s">
        <v>24</v>
      </c>
      <c r="K24" s="29" t="s">
        <v>25</v>
      </c>
      <c r="L24" s="30" t="s">
        <v>26</v>
      </c>
      <c r="M24" s="29" t="s">
        <v>7</v>
      </c>
      <c r="N24" s="23"/>
      <c r="O24" s="43"/>
    </row>
    <row r="25" spans="2:18" ht="33.75" x14ac:dyDescent="0.2">
      <c r="B25" s="17" t="s">
        <v>30</v>
      </c>
      <c r="C25" s="18">
        <v>61305</v>
      </c>
      <c r="D25" s="18">
        <v>61407</v>
      </c>
      <c r="E25" s="18">
        <v>61509</v>
      </c>
      <c r="F25" s="18">
        <v>61612</v>
      </c>
      <c r="G25" s="18">
        <v>61715</v>
      </c>
      <c r="H25" s="18">
        <v>61817</v>
      </c>
      <c r="I25" s="18">
        <v>61921</v>
      </c>
      <c r="J25" s="18">
        <v>62024</v>
      </c>
      <c r="K25" s="18">
        <v>62127</v>
      </c>
      <c r="L25" s="18">
        <v>62230</v>
      </c>
      <c r="M25" s="18">
        <f>SUM(C25:L25)</f>
        <v>617667</v>
      </c>
      <c r="N25" s="43">
        <f>+M25/10</f>
        <v>61766.7</v>
      </c>
      <c r="O25" s="43">
        <f t="shared" si="0"/>
        <v>3860.4187499999998</v>
      </c>
      <c r="P25" s="43">
        <v>15</v>
      </c>
      <c r="Q25" s="33">
        <v>16</v>
      </c>
    </row>
    <row r="26" spans="2:18" ht="14.25" customHeight="1" x14ac:dyDescent="0.2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23"/>
      <c r="O26" s="43"/>
    </row>
    <row r="27" spans="2:18" s="38" customFormat="1" x14ac:dyDescent="0.2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39"/>
      <c r="O27" s="43"/>
      <c r="P27" s="40"/>
      <c r="Q27" s="40"/>
      <c r="R27" s="40"/>
    </row>
    <row r="28" spans="2:18" x14ac:dyDescent="0.2">
      <c r="B28" s="15" t="s">
        <v>46</v>
      </c>
      <c r="C28" s="15" t="s">
        <v>27</v>
      </c>
      <c r="D28" s="15" t="s">
        <v>28</v>
      </c>
      <c r="E28" s="15" t="s">
        <v>19</v>
      </c>
      <c r="F28" s="15" t="s">
        <v>20</v>
      </c>
      <c r="G28" s="15" t="s">
        <v>21</v>
      </c>
      <c r="H28" s="15" t="s">
        <v>22</v>
      </c>
      <c r="I28" s="15" t="s">
        <v>23</v>
      </c>
      <c r="J28" s="15" t="s">
        <v>24</v>
      </c>
      <c r="K28" s="15" t="s">
        <v>25</v>
      </c>
      <c r="L28" s="15" t="s">
        <v>26</v>
      </c>
      <c r="M28" s="15" t="s">
        <v>7</v>
      </c>
      <c r="O28" s="43"/>
      <c r="P28" s="45">
        <f>SUM(P2:P27)</f>
        <v>78.995108695652178</v>
      </c>
    </row>
    <row r="29" spans="2:18" ht="33.75" x14ac:dyDescent="0.2">
      <c r="B29" s="17" t="s">
        <v>29</v>
      </c>
      <c r="C29" s="18">
        <f t="shared" ref="C29:L29" si="1">SUM(C6:C28)</f>
        <v>299289</v>
      </c>
      <c r="D29" s="18">
        <f t="shared" si="1"/>
        <v>299791</v>
      </c>
      <c r="E29" s="18">
        <f t="shared" si="1"/>
        <v>300255</v>
      </c>
      <c r="F29" s="18">
        <f t="shared" si="1"/>
        <v>300760</v>
      </c>
      <c r="G29" s="18">
        <f t="shared" si="1"/>
        <v>301227</v>
      </c>
      <c r="H29" s="18">
        <f t="shared" si="1"/>
        <v>301732</v>
      </c>
      <c r="I29" s="18">
        <f t="shared" si="1"/>
        <v>302204</v>
      </c>
      <c r="J29" s="18">
        <f t="shared" si="1"/>
        <v>302712</v>
      </c>
      <c r="K29" s="18">
        <f t="shared" si="1"/>
        <v>303184</v>
      </c>
      <c r="L29" s="18">
        <f t="shared" si="1"/>
        <v>303695</v>
      </c>
      <c r="M29" s="18">
        <f>SUM(C29:L29)</f>
        <v>3014849</v>
      </c>
      <c r="O29" s="43"/>
    </row>
    <row r="30" spans="2:18" x14ac:dyDescent="0.2">
      <c r="B30" s="26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O30" s="43"/>
    </row>
    <row r="31" spans="2:18" x14ac:dyDescent="0.2">
      <c r="B31" s="2" t="s">
        <v>52</v>
      </c>
      <c r="C31" s="13"/>
      <c r="D31" s="13"/>
      <c r="E31" s="13"/>
      <c r="F31" s="13"/>
      <c r="G31" s="13"/>
      <c r="H31" s="14"/>
      <c r="I31" s="14"/>
      <c r="J31" s="14"/>
      <c r="K31" s="14"/>
      <c r="L31" s="14"/>
      <c r="M31" s="14"/>
      <c r="N31" s="23"/>
      <c r="O31" s="43"/>
    </row>
    <row r="32" spans="2:18" x14ac:dyDescent="0.2">
      <c r="B32" s="29" t="s">
        <v>41</v>
      </c>
      <c r="C32" s="29" t="s">
        <v>27</v>
      </c>
      <c r="D32" s="29" t="s">
        <v>28</v>
      </c>
      <c r="E32" s="29" t="s">
        <v>19</v>
      </c>
      <c r="F32" s="29" t="s">
        <v>20</v>
      </c>
      <c r="G32" s="29" t="s">
        <v>21</v>
      </c>
      <c r="H32" s="29" t="s">
        <v>22</v>
      </c>
      <c r="I32" s="29" t="s">
        <v>23</v>
      </c>
      <c r="J32" s="29" t="s">
        <v>24</v>
      </c>
      <c r="K32" s="29" t="s">
        <v>25</v>
      </c>
      <c r="L32" s="30" t="s">
        <v>26</v>
      </c>
      <c r="M32" s="29" t="s">
        <v>7</v>
      </c>
      <c r="O32" s="43"/>
    </row>
    <row r="33" spans="2:16" ht="33.75" x14ac:dyDescent="0.2">
      <c r="B33" s="17" t="s">
        <v>30</v>
      </c>
      <c r="C33" s="18">
        <v>13872</v>
      </c>
      <c r="D33" s="18">
        <v>13922</v>
      </c>
      <c r="E33" s="18">
        <v>13972</v>
      </c>
      <c r="F33" s="18">
        <v>14022</v>
      </c>
      <c r="G33" s="18">
        <v>14072</v>
      </c>
      <c r="H33" s="18">
        <v>14123</v>
      </c>
      <c r="I33" s="18">
        <v>14174</v>
      </c>
      <c r="J33" s="18">
        <v>14225</v>
      </c>
      <c r="K33" s="18">
        <v>14276</v>
      </c>
      <c r="L33" s="18">
        <v>14325</v>
      </c>
      <c r="M33" s="18">
        <f>SUM(C33:L33)</f>
        <v>140983</v>
      </c>
      <c r="N33" s="43">
        <f>+M33/10</f>
        <v>14098.3</v>
      </c>
      <c r="O33" s="43">
        <f>+N33/16</f>
        <v>881.14374999999995</v>
      </c>
      <c r="P33" s="43">
        <v>6</v>
      </c>
    </row>
    <row r="34" spans="2:16" x14ac:dyDescent="0.2">
      <c r="O34" s="43"/>
    </row>
    <row r="35" spans="2:16" x14ac:dyDescent="0.2">
      <c r="B35" s="29" t="s">
        <v>35</v>
      </c>
      <c r="C35" s="29" t="s">
        <v>27</v>
      </c>
      <c r="D35" s="29" t="s">
        <v>28</v>
      </c>
      <c r="E35" s="29" t="s">
        <v>19</v>
      </c>
      <c r="F35" s="29" t="s">
        <v>20</v>
      </c>
      <c r="G35" s="29" t="s">
        <v>21</v>
      </c>
      <c r="H35" s="29" t="s">
        <v>22</v>
      </c>
      <c r="I35" s="29" t="s">
        <v>23</v>
      </c>
      <c r="J35" s="29" t="s">
        <v>24</v>
      </c>
      <c r="K35" s="29" t="s">
        <v>25</v>
      </c>
      <c r="L35" s="30" t="s">
        <v>26</v>
      </c>
      <c r="M35" s="29" t="s">
        <v>7</v>
      </c>
      <c r="O35" s="43"/>
    </row>
    <row r="36" spans="2:16" ht="33.75" x14ac:dyDescent="0.2">
      <c r="B36" s="17" t="s">
        <v>30</v>
      </c>
      <c r="C36" s="18">
        <v>20004</v>
      </c>
      <c r="D36" s="18">
        <v>20049</v>
      </c>
      <c r="E36" s="18">
        <v>20094</v>
      </c>
      <c r="F36" s="18">
        <v>20140</v>
      </c>
      <c r="G36" s="18">
        <v>20185</v>
      </c>
      <c r="H36" s="18">
        <v>20231</v>
      </c>
      <c r="I36" s="18">
        <v>20277</v>
      </c>
      <c r="J36" s="18">
        <v>20323</v>
      </c>
      <c r="K36" s="18">
        <v>20369</v>
      </c>
      <c r="L36" s="18">
        <v>20415</v>
      </c>
      <c r="M36" s="18">
        <f>SUM(C36:L36)</f>
        <v>202087</v>
      </c>
      <c r="N36" s="43">
        <f>+M36/10</f>
        <v>20208.7</v>
      </c>
      <c r="O36" s="43">
        <f t="shared" si="0"/>
        <v>1263.04375</v>
      </c>
      <c r="P36" s="43">
        <v>6</v>
      </c>
    </row>
    <row r="37" spans="2:16" x14ac:dyDescent="0.2">
      <c r="O37" s="43"/>
    </row>
    <row r="38" spans="2:16" x14ac:dyDescent="0.2">
      <c r="B38" s="15" t="s">
        <v>44</v>
      </c>
      <c r="C38" s="15" t="s">
        <v>27</v>
      </c>
      <c r="D38" s="15" t="s">
        <v>28</v>
      </c>
      <c r="E38" s="15" t="s">
        <v>19</v>
      </c>
      <c r="F38" s="15" t="s">
        <v>20</v>
      </c>
      <c r="G38" s="15" t="s">
        <v>21</v>
      </c>
      <c r="H38" s="15" t="s">
        <v>22</v>
      </c>
      <c r="I38" s="15" t="s">
        <v>23</v>
      </c>
      <c r="J38" s="15" t="s">
        <v>24</v>
      </c>
      <c r="K38" s="15" t="s">
        <v>25</v>
      </c>
      <c r="L38" s="15" t="s">
        <v>26</v>
      </c>
      <c r="M38" s="15" t="s">
        <v>7</v>
      </c>
      <c r="O38" s="43"/>
    </row>
    <row r="39" spans="2:16" ht="33.75" x14ac:dyDescent="0.2">
      <c r="B39" s="17" t="s">
        <v>29</v>
      </c>
      <c r="C39" s="18">
        <f>+C36+C33</f>
        <v>33876</v>
      </c>
      <c r="D39" s="18">
        <f t="shared" ref="D39:K39" si="2">+D36+D33</f>
        <v>33971</v>
      </c>
      <c r="E39" s="18">
        <f t="shared" si="2"/>
        <v>34066</v>
      </c>
      <c r="F39" s="18">
        <f t="shared" si="2"/>
        <v>34162</v>
      </c>
      <c r="G39" s="18">
        <f t="shared" si="2"/>
        <v>34257</v>
      </c>
      <c r="H39" s="18">
        <f t="shared" si="2"/>
        <v>34354</v>
      </c>
      <c r="I39" s="18">
        <f t="shared" si="2"/>
        <v>34451</v>
      </c>
      <c r="J39" s="18">
        <f t="shared" si="2"/>
        <v>34548</v>
      </c>
      <c r="K39" s="18">
        <f t="shared" si="2"/>
        <v>34645</v>
      </c>
      <c r="L39" s="18">
        <f>+L36+L33</f>
        <v>34740</v>
      </c>
      <c r="M39" s="18">
        <f>SUM(C39:L39)</f>
        <v>343070</v>
      </c>
      <c r="P39" s="44"/>
    </row>
    <row r="41" spans="2:16" x14ac:dyDescent="0.2">
      <c r="B41" s="2" t="s">
        <v>45</v>
      </c>
      <c r="C41" s="13"/>
      <c r="D41" s="13"/>
      <c r="E41" s="13"/>
      <c r="F41" s="13"/>
      <c r="G41" s="13"/>
      <c r="H41" s="14"/>
      <c r="I41" s="14"/>
      <c r="J41" s="14"/>
      <c r="K41" s="14"/>
      <c r="L41" s="14"/>
      <c r="M41" s="14"/>
      <c r="P41" s="1"/>
    </row>
    <row r="42" spans="2:16" x14ac:dyDescent="0.2">
      <c r="B42" s="29" t="s">
        <v>38</v>
      </c>
      <c r="C42" s="29" t="s">
        <v>27</v>
      </c>
      <c r="D42" s="29" t="s">
        <v>28</v>
      </c>
      <c r="E42" s="29" t="s">
        <v>19</v>
      </c>
      <c r="F42" s="29" t="s">
        <v>20</v>
      </c>
      <c r="G42" s="29" t="s">
        <v>21</v>
      </c>
      <c r="H42" s="29" t="s">
        <v>22</v>
      </c>
      <c r="I42" s="29" t="s">
        <v>23</v>
      </c>
      <c r="J42" s="29" t="s">
        <v>24</v>
      </c>
      <c r="K42" s="29" t="s">
        <v>25</v>
      </c>
      <c r="L42" s="30" t="s">
        <v>26</v>
      </c>
      <c r="M42" s="29" t="s">
        <v>7</v>
      </c>
    </row>
    <row r="43" spans="2:16" ht="33.75" x14ac:dyDescent="0.2">
      <c r="B43" s="17" t="s">
        <v>30</v>
      </c>
      <c r="C43" s="18">
        <v>8242</v>
      </c>
      <c r="D43" s="18">
        <v>8258</v>
      </c>
      <c r="E43" s="18">
        <v>8274</v>
      </c>
      <c r="F43" s="18">
        <v>8290</v>
      </c>
      <c r="G43" s="18">
        <v>8306</v>
      </c>
      <c r="H43" s="18">
        <v>8323</v>
      </c>
      <c r="I43" s="18">
        <v>8339</v>
      </c>
      <c r="J43" s="18">
        <v>8355</v>
      </c>
      <c r="K43" s="18">
        <v>8371</v>
      </c>
      <c r="L43" s="18">
        <v>8387</v>
      </c>
      <c r="M43" s="18">
        <f>SUM(C43:L43)</f>
        <v>83145</v>
      </c>
      <c r="N43" s="43">
        <f>+M43/10</f>
        <v>8314.5</v>
      </c>
      <c r="O43" s="43">
        <f>+N43/16</f>
        <v>519.65625</v>
      </c>
      <c r="P43" s="43">
        <v>6</v>
      </c>
    </row>
    <row r="45" spans="2:16" x14ac:dyDescent="0.2">
      <c r="B45" s="15" t="s">
        <v>44</v>
      </c>
      <c r="C45" s="15" t="s">
        <v>27</v>
      </c>
      <c r="D45" s="15" t="s">
        <v>28</v>
      </c>
      <c r="E45" s="15" t="s">
        <v>19</v>
      </c>
      <c r="F45" s="15" t="s">
        <v>20</v>
      </c>
      <c r="G45" s="15" t="s">
        <v>21</v>
      </c>
      <c r="H45" s="15" t="s">
        <v>22</v>
      </c>
      <c r="I45" s="15" t="s">
        <v>23</v>
      </c>
      <c r="J45" s="15" t="s">
        <v>24</v>
      </c>
      <c r="K45" s="15" t="s">
        <v>25</v>
      </c>
      <c r="L45" s="15" t="s">
        <v>26</v>
      </c>
      <c r="M45" s="15" t="s">
        <v>7</v>
      </c>
    </row>
    <row r="46" spans="2:16" ht="33.75" x14ac:dyDescent="0.2">
      <c r="B46" s="17" t="s">
        <v>29</v>
      </c>
      <c r="C46" s="18">
        <f>+C43</f>
        <v>8242</v>
      </c>
      <c r="D46" s="18">
        <f t="shared" ref="D46:L46" si="3">+D43</f>
        <v>8258</v>
      </c>
      <c r="E46" s="18">
        <f t="shared" si="3"/>
        <v>8274</v>
      </c>
      <c r="F46" s="18">
        <f t="shared" si="3"/>
        <v>8290</v>
      </c>
      <c r="G46" s="18">
        <f t="shared" si="3"/>
        <v>8306</v>
      </c>
      <c r="H46" s="18">
        <f t="shared" si="3"/>
        <v>8323</v>
      </c>
      <c r="I46" s="18">
        <f t="shared" si="3"/>
        <v>8339</v>
      </c>
      <c r="J46" s="18">
        <f t="shared" si="3"/>
        <v>8355</v>
      </c>
      <c r="K46" s="18">
        <f t="shared" si="3"/>
        <v>8371</v>
      </c>
      <c r="L46" s="18">
        <f t="shared" si="3"/>
        <v>8387</v>
      </c>
      <c r="M46" s="18">
        <f>SUM(C46:L46)</f>
        <v>83145</v>
      </c>
    </row>
  </sheetData>
  <mergeCells count="3">
    <mergeCell ref="A3:M3"/>
    <mergeCell ref="A2:M2"/>
    <mergeCell ref="A1:M1"/>
  </mergeCells>
  <pageMargins left="0.15748031496062992" right="0.19685039370078741" top="0.35433070866141736" bottom="0.31496062992125984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showGridLines="0" workbookViewId="0">
      <selection activeCell="F34" sqref="F34"/>
    </sheetView>
  </sheetViews>
  <sheetFormatPr baseColWidth="10" defaultColWidth="9.140625" defaultRowHeight="12" x14ac:dyDescent="0.2"/>
  <cols>
    <col min="1" max="1" width="10.42578125" style="1" customWidth="1"/>
    <col min="2" max="2" width="32" style="1" customWidth="1"/>
    <col min="3" max="3" width="21.42578125" style="1" customWidth="1"/>
    <col min="4" max="4" width="26" style="1" customWidth="1"/>
    <col min="5" max="16384" width="9.140625" style="1"/>
  </cols>
  <sheetData>
    <row r="1" spans="1:4" ht="12.75" x14ac:dyDescent="0.2">
      <c r="A1" s="48" t="s">
        <v>0</v>
      </c>
      <c r="B1" s="48"/>
      <c r="C1" s="48"/>
      <c r="D1" s="48"/>
    </row>
    <row r="2" spans="1:4" ht="24.75" customHeight="1" x14ac:dyDescent="0.2">
      <c r="A2" s="49" t="s">
        <v>1</v>
      </c>
      <c r="B2" s="49"/>
      <c r="C2" s="49"/>
      <c r="D2" s="49"/>
    </row>
    <row r="3" spans="1:4" ht="13.5" thickBot="1" x14ac:dyDescent="0.25">
      <c r="A3" s="50" t="s">
        <v>37</v>
      </c>
      <c r="B3" s="50"/>
      <c r="C3" s="50"/>
      <c r="D3" s="50"/>
    </row>
    <row r="4" spans="1:4" ht="12.75" thickTop="1" x14ac:dyDescent="0.2"/>
    <row r="5" spans="1:4" x14ac:dyDescent="0.2">
      <c r="A5" s="2" t="s">
        <v>47</v>
      </c>
    </row>
    <row r="6" spans="1:4" ht="24" customHeight="1" x14ac:dyDescent="0.2">
      <c r="A6" s="8" t="s">
        <v>2</v>
      </c>
      <c r="B6" s="8" t="s">
        <v>15</v>
      </c>
      <c r="C6" s="9" t="s">
        <v>16</v>
      </c>
      <c r="D6" s="8" t="s">
        <v>17</v>
      </c>
    </row>
    <row r="7" spans="1:4" s="7" customFormat="1" ht="22.5" customHeight="1" x14ac:dyDescent="0.25">
      <c r="A7" s="5">
        <v>1.1000000000000001</v>
      </c>
      <c r="B7" s="20" t="s">
        <v>31</v>
      </c>
      <c r="C7" s="5" t="s">
        <v>6</v>
      </c>
      <c r="D7" s="10">
        <f>+'PROPUESTA TECNICA'!E9</f>
        <v>3014849</v>
      </c>
    </row>
    <row r="9" spans="1:4" x14ac:dyDescent="0.2">
      <c r="A9" s="2" t="s">
        <v>18</v>
      </c>
    </row>
    <row r="10" spans="1:4" x14ac:dyDescent="0.2">
      <c r="A10" s="52" t="s">
        <v>34</v>
      </c>
      <c r="B10" s="52"/>
      <c r="C10" s="52"/>
      <c r="D10" s="52"/>
    </row>
    <row r="11" spans="1:4" x14ac:dyDescent="0.2">
      <c r="A11" s="52" t="s">
        <v>32</v>
      </c>
      <c r="B11" s="52"/>
      <c r="C11" s="52"/>
      <c r="D11" s="52"/>
    </row>
    <row r="12" spans="1:4" ht="24.75" customHeight="1" x14ac:dyDescent="0.2">
      <c r="A12" s="53" t="s">
        <v>33</v>
      </c>
      <c r="B12" s="53"/>
      <c r="C12" s="53"/>
      <c r="D12" s="53"/>
    </row>
    <row r="15" spans="1:4" x14ac:dyDescent="0.2">
      <c r="A15" s="2" t="s">
        <v>48</v>
      </c>
    </row>
    <row r="16" spans="1:4" x14ac:dyDescent="0.2">
      <c r="A16" s="8" t="s">
        <v>2</v>
      </c>
      <c r="B16" s="8" t="s">
        <v>15</v>
      </c>
      <c r="C16" s="9" t="s">
        <v>16</v>
      </c>
      <c r="D16" s="8" t="s">
        <v>17</v>
      </c>
    </row>
    <row r="17" spans="1:4" ht="24" x14ac:dyDescent="0.2">
      <c r="A17" s="5">
        <v>2.1</v>
      </c>
      <c r="B17" s="20" t="s">
        <v>31</v>
      </c>
      <c r="C17" s="5" t="s">
        <v>6</v>
      </c>
      <c r="D17" s="10">
        <f>+PROYECCION!M39</f>
        <v>343070</v>
      </c>
    </row>
    <row r="19" spans="1:4" x14ac:dyDescent="0.2">
      <c r="A19" s="2" t="s">
        <v>18</v>
      </c>
    </row>
    <row r="20" spans="1:4" x14ac:dyDescent="0.2">
      <c r="A20" s="52" t="s">
        <v>42</v>
      </c>
      <c r="B20" s="52"/>
      <c r="C20" s="52"/>
      <c r="D20" s="52"/>
    </row>
    <row r="21" spans="1:4" x14ac:dyDescent="0.2">
      <c r="A21" s="52" t="s">
        <v>43</v>
      </c>
      <c r="B21" s="52"/>
      <c r="C21" s="52"/>
      <c r="D21" s="52"/>
    </row>
    <row r="22" spans="1:4" x14ac:dyDescent="0.2">
      <c r="A22" s="53" t="s">
        <v>33</v>
      </c>
      <c r="B22" s="53"/>
      <c r="C22" s="53"/>
      <c r="D22" s="53"/>
    </row>
    <row r="24" spans="1:4" x14ac:dyDescent="0.2">
      <c r="A24" s="2" t="s">
        <v>49</v>
      </c>
    </row>
    <row r="25" spans="1:4" x14ac:dyDescent="0.2">
      <c r="A25" s="8" t="s">
        <v>2</v>
      </c>
      <c r="B25" s="8" t="s">
        <v>15</v>
      </c>
      <c r="C25" s="9" t="s">
        <v>16</v>
      </c>
      <c r="D25" s="8" t="s">
        <v>17</v>
      </c>
    </row>
    <row r="26" spans="1:4" ht="24" x14ac:dyDescent="0.2">
      <c r="A26" s="5">
        <v>3.1</v>
      </c>
      <c r="B26" s="20" t="s">
        <v>31</v>
      </c>
      <c r="C26" s="5" t="s">
        <v>6</v>
      </c>
      <c r="D26" s="10">
        <f>+PROYECCION!M46</f>
        <v>83145</v>
      </c>
    </row>
    <row r="28" spans="1:4" x14ac:dyDescent="0.2">
      <c r="A28" s="2" t="s">
        <v>18</v>
      </c>
    </row>
    <row r="29" spans="1:4" x14ac:dyDescent="0.2">
      <c r="A29" s="52" t="s">
        <v>39</v>
      </c>
      <c r="B29" s="52"/>
      <c r="C29" s="52"/>
      <c r="D29" s="52"/>
    </row>
    <row r="30" spans="1:4" x14ac:dyDescent="0.2">
      <c r="A30" s="52" t="s">
        <v>36</v>
      </c>
      <c r="B30" s="52"/>
      <c r="C30" s="52"/>
      <c r="D30" s="52"/>
    </row>
    <row r="31" spans="1:4" x14ac:dyDescent="0.2">
      <c r="A31" s="53" t="s">
        <v>40</v>
      </c>
      <c r="B31" s="53"/>
      <c r="C31" s="53"/>
      <c r="D31" s="53"/>
    </row>
  </sheetData>
  <mergeCells count="12">
    <mergeCell ref="A3:D3"/>
    <mergeCell ref="A1:D1"/>
    <mergeCell ref="A2:D2"/>
    <mergeCell ref="A12:D12"/>
    <mergeCell ref="A10:D10"/>
    <mergeCell ref="A11:D11"/>
    <mergeCell ref="A29:D29"/>
    <mergeCell ref="A30:D30"/>
    <mergeCell ref="A31:D31"/>
    <mergeCell ref="A20:D20"/>
    <mergeCell ref="A21:D21"/>
    <mergeCell ref="A22:D22"/>
  </mergeCells>
  <pageMargins left="0.41" right="0.42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showGridLines="0" tabSelected="1" workbookViewId="0">
      <selection activeCell="I27" sqref="I27"/>
    </sheetView>
  </sheetViews>
  <sheetFormatPr baseColWidth="10" defaultColWidth="9.140625" defaultRowHeight="12" x14ac:dyDescent="0.2"/>
  <cols>
    <col min="1" max="1" width="0.85546875" style="1" customWidth="1"/>
    <col min="2" max="2" width="15.28515625" style="1" customWidth="1"/>
    <col min="3" max="12" width="8.28515625" style="1" customWidth="1"/>
    <col min="13" max="16384" width="9.140625" style="1"/>
  </cols>
  <sheetData>
    <row r="1" spans="1:14" ht="15" customHeight="1" x14ac:dyDescent="0.2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4" ht="26.25" customHeight="1" x14ac:dyDescent="0.2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4" ht="15" customHeight="1" thickBot="1" x14ac:dyDescent="0.25">
      <c r="A3" s="31"/>
      <c r="B3" s="50" t="s">
        <v>37</v>
      </c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1:14" ht="12.75" thickTop="1" x14ac:dyDescent="0.2"/>
    <row r="6" spans="1:14" x14ac:dyDescent="0.2">
      <c r="B6" s="2" t="s">
        <v>47</v>
      </c>
    </row>
    <row r="7" spans="1:14" ht="21" customHeight="1" x14ac:dyDescent="0.2">
      <c r="B7" s="8"/>
      <c r="C7" s="8" t="s">
        <v>27</v>
      </c>
      <c r="D7" s="8" t="s">
        <v>28</v>
      </c>
      <c r="E7" s="8" t="s">
        <v>19</v>
      </c>
      <c r="F7" s="8" t="s">
        <v>20</v>
      </c>
      <c r="G7" s="8" t="s">
        <v>21</v>
      </c>
      <c r="H7" s="8" t="s">
        <v>22</v>
      </c>
      <c r="I7" s="8" t="s">
        <v>23</v>
      </c>
      <c r="J7" s="8" t="s">
        <v>24</v>
      </c>
      <c r="K7" s="8" t="s">
        <v>25</v>
      </c>
      <c r="L7" s="8" t="s">
        <v>26</v>
      </c>
      <c r="M7" s="15" t="s">
        <v>7</v>
      </c>
    </row>
    <row r="8" spans="1:14" ht="35.25" customHeight="1" x14ac:dyDescent="0.2">
      <c r="B8" s="19" t="s">
        <v>30</v>
      </c>
      <c r="C8" s="6">
        <f>+PROYECCION!C29</f>
        <v>299289</v>
      </c>
      <c r="D8" s="6">
        <f>+PROYECCION!D29</f>
        <v>299791</v>
      </c>
      <c r="E8" s="6">
        <f>+PROYECCION!E29</f>
        <v>300255</v>
      </c>
      <c r="F8" s="6">
        <f>+PROYECCION!F29</f>
        <v>300760</v>
      </c>
      <c r="G8" s="6">
        <f>+PROYECCION!G29</f>
        <v>301227</v>
      </c>
      <c r="H8" s="6">
        <f>+PROYECCION!H29</f>
        <v>301732</v>
      </c>
      <c r="I8" s="6">
        <f>+PROYECCION!I29</f>
        <v>302204</v>
      </c>
      <c r="J8" s="6">
        <f>+PROYECCION!J29</f>
        <v>302712</v>
      </c>
      <c r="K8" s="6">
        <f>+PROYECCION!K29</f>
        <v>303184</v>
      </c>
      <c r="L8" s="6">
        <f>+PROYECCION!L29</f>
        <v>303695</v>
      </c>
      <c r="M8" s="18">
        <f>SUM(C8:L8)</f>
        <v>3014849</v>
      </c>
      <c r="N8" s="12"/>
    </row>
    <row r="9" spans="1:14" x14ac:dyDescent="0.2">
      <c r="C9" s="12"/>
    </row>
    <row r="10" spans="1:14" x14ac:dyDescent="0.2">
      <c r="B10" s="2" t="s">
        <v>54</v>
      </c>
    </row>
    <row r="11" spans="1:14" x14ac:dyDescent="0.2">
      <c r="B11" s="8"/>
      <c r="C11" s="8" t="s">
        <v>27</v>
      </c>
      <c r="D11" s="8" t="s">
        <v>28</v>
      </c>
      <c r="E11" s="8" t="s">
        <v>19</v>
      </c>
      <c r="F11" s="8" t="s">
        <v>20</v>
      </c>
      <c r="G11" s="8" t="s">
        <v>21</v>
      </c>
      <c r="H11" s="8" t="s">
        <v>22</v>
      </c>
      <c r="I11" s="8" t="s">
        <v>23</v>
      </c>
      <c r="J11" s="8" t="s">
        <v>24</v>
      </c>
      <c r="K11" s="8" t="s">
        <v>25</v>
      </c>
      <c r="L11" s="8" t="s">
        <v>26</v>
      </c>
      <c r="M11" s="15" t="s">
        <v>7</v>
      </c>
    </row>
    <row r="12" spans="1:14" ht="36" x14ac:dyDescent="0.2">
      <c r="B12" s="19" t="s">
        <v>30</v>
      </c>
      <c r="C12" s="6">
        <f>+PROYECCION!C39</f>
        <v>33876</v>
      </c>
      <c r="D12" s="6">
        <f>+PROYECCION!D39</f>
        <v>33971</v>
      </c>
      <c r="E12" s="6">
        <f>+PROYECCION!E39</f>
        <v>34066</v>
      </c>
      <c r="F12" s="6">
        <f>+PROYECCION!F39</f>
        <v>34162</v>
      </c>
      <c r="G12" s="6">
        <f>+PROYECCION!G39</f>
        <v>34257</v>
      </c>
      <c r="H12" s="6">
        <f>+PROYECCION!H39</f>
        <v>34354</v>
      </c>
      <c r="I12" s="6">
        <f>+PROYECCION!I39</f>
        <v>34451</v>
      </c>
      <c r="J12" s="6">
        <f>+PROYECCION!J39</f>
        <v>34548</v>
      </c>
      <c r="K12" s="6">
        <f>+PROYECCION!K39</f>
        <v>34645</v>
      </c>
      <c r="L12" s="6">
        <f>+PROYECCION!L39</f>
        <v>34740</v>
      </c>
      <c r="M12" s="18">
        <f>SUM(C12:L12)</f>
        <v>343070</v>
      </c>
    </row>
    <row r="14" spans="1:14" x14ac:dyDescent="0.2">
      <c r="B14" s="2" t="s">
        <v>53</v>
      </c>
    </row>
    <row r="15" spans="1:14" x14ac:dyDescent="0.2">
      <c r="B15" s="8"/>
      <c r="C15" s="8" t="s">
        <v>27</v>
      </c>
      <c r="D15" s="8" t="s">
        <v>28</v>
      </c>
      <c r="E15" s="8" t="s">
        <v>19</v>
      </c>
      <c r="F15" s="8" t="s">
        <v>20</v>
      </c>
      <c r="G15" s="8" t="s">
        <v>21</v>
      </c>
      <c r="H15" s="8" t="s">
        <v>22</v>
      </c>
      <c r="I15" s="8" t="s">
        <v>23</v>
      </c>
      <c r="J15" s="8" t="s">
        <v>24</v>
      </c>
      <c r="K15" s="8" t="s">
        <v>25</v>
      </c>
      <c r="L15" s="8" t="s">
        <v>26</v>
      </c>
      <c r="M15" s="15" t="s">
        <v>7</v>
      </c>
    </row>
    <row r="16" spans="1:14" ht="36" x14ac:dyDescent="0.2">
      <c r="B16" s="19" t="s">
        <v>30</v>
      </c>
      <c r="C16" s="6">
        <v>8241.861955575032</v>
      </c>
      <c r="D16" s="6">
        <v>8257.9278732277835</v>
      </c>
      <c r="E16" s="6">
        <v>8274.0251082832547</v>
      </c>
      <c r="F16" s="6">
        <v>8290.1537217886726</v>
      </c>
      <c r="G16" s="6">
        <v>8306.3137749102625</v>
      </c>
      <c r="H16" s="6">
        <v>8322.5053289334828</v>
      </c>
      <c r="I16" s="6">
        <v>8338.7284452632557</v>
      </c>
      <c r="J16" s="6">
        <v>8354.9831854242002</v>
      </c>
      <c r="K16" s="6">
        <v>8371.2696110608667</v>
      </c>
      <c r="L16" s="6">
        <v>8387.5877839379682</v>
      </c>
      <c r="M16" s="18">
        <f>SUM(C16:L16)</f>
        <v>83145.356788404781</v>
      </c>
    </row>
  </sheetData>
  <mergeCells count="3">
    <mergeCell ref="A2:L2"/>
    <mergeCell ref="A1:L1"/>
    <mergeCell ref="B3:L3"/>
  </mergeCells>
  <pageMargins left="0.41" right="0.19" top="0.75" bottom="0.75" header="0.3" footer="0.3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PROPUESTA TECNICA</vt:lpstr>
      <vt:lpstr>PROYECCION</vt:lpstr>
      <vt:lpstr>REQUERIMIENTOS</vt:lpstr>
      <vt:lpstr>PROGRAMA</vt:lpstr>
      <vt:lpstr>PROYECCION!Títulos_a_imprimir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darriola</dc:creator>
  <cp:lastModifiedBy>LINO</cp:lastModifiedBy>
  <cp:lastPrinted>2020-01-15T17:21:21Z</cp:lastPrinted>
  <dcterms:created xsi:type="dcterms:W3CDTF">2015-12-08T22:46:42Z</dcterms:created>
  <dcterms:modified xsi:type="dcterms:W3CDTF">2020-01-31T15:45:57Z</dcterms:modified>
</cp:coreProperties>
</file>